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<sst xmlns="http://schemas.openxmlformats.org/spreadsheetml/2006/main" count="22" uniqueCount="22">
  <si>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STT</t>
  </si>
  <si>
    <t>Tên đơn vị</t>
  </si>
  <si>
    <t>Điểm chuẩn</t>
  </si>
  <si>
    <t>Điểm tự chấm</t>
  </si>
  <si>
    <t>Điểm thẩm định</t>
  </si>
  <si>
    <t>Điểm chuẩn theo NV</t>
  </si>
  <si>
    <t>BQL Dự án đầu tư xây dựng công trình dân dụng và công nghiệp tỉnh</t>
  </si>
  <si>
    <t>Trung tâm Bảo tồn Di tích Cố đô Huế</t>
  </si>
  <si>
    <t>BQL khu vực Phát triển đô thị tỉnh</t>
  </si>
  <si>
    <t>BQL Dự án Đầu tư và Xây dựng công trình giao thông tỉnh</t>
  </si>
  <si>
    <t>Trung tâm Công nghệ thông tin tỉnh</t>
  </si>
  <si>
    <t>Trường Cao đẳng Y tế Huế</t>
  </si>
  <si>
    <t>BQL Dự án ĐTXD công trình NN&amp;PTNT tỉnh</t>
  </si>
  <si>
    <t>Trường Cao đẳng Nghề Thừa Thiên Huế</t>
  </si>
  <si>
    <t>Viện Nghiên cứu phát triển tỉnh</t>
  </si>
  <si>
    <t>Đài Phát thanh và Truyền hình tỉnh</t>
  </si>
  <si>
    <t>Nhà Xuất bản Thuận Hoá</t>
  </si>
  <si>
    <t>Trung tâm Festival Huế</t>
  </si>
  <si>
    <t>Trường Cao đẳng Sư phạm Thừa Thiên Huế</t>
  </si>
  <si>
    <t>Trường Cao đẳng Giao thông Huế</t>
  </si>
  <si>
    <t>Điểm 
tỷ lệ</t>
  </si>
  <si>
    <r>
      <t xml:space="preserve">TỔNG HỢP KẾT QUẢ THẨM ĐỊNH ĐÁNH GIÁ CƠ QUAN, TỔ CHỨC QUÝ I/2020
Khối các đơn vị sự nghiệp công lập
</t>
    </r>
    <r>
      <rPr>
        <i/>
        <sz val="12"/>
        <rFont val="Times New Roman"/>
        <family val="1"/>
      </rPr>
      <t>(Kèm theo Công văn số            /SNV-CCHC ngày       /4/2020 của Sở Nội vụ)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</si>
</sst>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4">
      <selection activeCell="B11" sqref="B11"/>
    </sheetView>
  </sheetViews>
  <sheetFormatPr defaultColWidth="9.140625" defaultRowHeight="15"/>
  <cols>
    <col min="1" max="1" width="5.57421875" style="2" customWidth="1"/>
    <col min="2" max="2" width="39.421875" style="1" customWidth="1"/>
    <col min="3" max="3" width="7.8515625" style="2" customWidth="1"/>
    <col min="4" max="4" width="12.140625" style="2" customWidth="1"/>
    <col min="5" max="5" width="9.28125" style="2" customWidth="1"/>
    <col min="6" max="6" width="10.28125" style="2" customWidth="1"/>
    <col min="7" max="7" width="8.57421875" style="2" customWidth="1"/>
    <col min="8" max="16384" width="9.140625" style="2" customWidth="1"/>
  </cols>
  <sheetData>
    <row r="1" spans="1:6" ht="15">
      <c r="A1" s="15"/>
      <c r="B1" s="15"/>
      <c r="C1" s="15"/>
      <c r="D1" s="15"/>
      <c r="E1" s="15"/>
      <c r="F1" s="15"/>
    </row>
    <row r="2" spans="1:6" ht="55.5" customHeight="1">
      <c r="A2" s="12" t="s">
        <v>21</v>
      </c>
      <c r="B2" s="13"/>
      <c r="C2" s="14"/>
      <c r="D2" s="14"/>
      <c r="E2" s="14"/>
      <c r="F2" s="14"/>
    </row>
    <row r="4" spans="1:7" s="3" customFormat="1" ht="47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8" t="s">
        <v>4</v>
      </c>
      <c r="G4" s="11" t="s">
        <v>20</v>
      </c>
    </row>
    <row r="5" spans="1:7" ht="19.5" customHeight="1">
      <c r="A5" s="6">
        <f>2</f>
        <v>2</v>
      </c>
      <c r="B5" s="7" t="s">
        <v>7</v>
      </c>
      <c r="C5" s="5">
        <f>66</f>
        <v>66</v>
      </c>
      <c r="D5" s="5">
        <f>61</f>
        <v>61</v>
      </c>
      <c r="E5" s="5">
        <f>60</f>
        <v>60</v>
      </c>
      <c r="F5" s="9">
        <f>52</f>
        <v>52</v>
      </c>
      <c r="G5" s="10">
        <f aca="true" t="shared" si="0" ref="G5:G18">F5/D5*100</f>
        <v>85.24590163934425</v>
      </c>
    </row>
    <row r="6" spans="1:7" ht="31.5">
      <c r="A6" s="6">
        <f>1</f>
        <v>1</v>
      </c>
      <c r="B6" s="7" t="s">
        <v>6</v>
      </c>
      <c r="C6" s="5">
        <f>66</f>
        <v>66</v>
      </c>
      <c r="D6" s="5">
        <f>66</f>
        <v>66</v>
      </c>
      <c r="E6" s="5">
        <f>63</f>
        <v>63</v>
      </c>
      <c r="F6" s="9">
        <f>56</f>
        <v>56</v>
      </c>
      <c r="G6" s="10">
        <f t="shared" si="0"/>
        <v>84.84848484848484</v>
      </c>
    </row>
    <row r="7" spans="1:7" ht="19.5" customHeight="1">
      <c r="A7" s="6">
        <f>3</f>
        <v>3</v>
      </c>
      <c r="B7" s="7" t="s">
        <v>8</v>
      </c>
      <c r="C7" s="5">
        <f>66</f>
        <v>66</v>
      </c>
      <c r="D7" s="5">
        <f>66</f>
        <v>66</v>
      </c>
      <c r="E7" s="5">
        <f>62</f>
        <v>62</v>
      </c>
      <c r="F7" s="9">
        <f>51.71</f>
        <v>51.71</v>
      </c>
      <c r="G7" s="10">
        <f t="shared" si="0"/>
        <v>78.34848484848484</v>
      </c>
    </row>
    <row r="8" spans="1:7" ht="31.5">
      <c r="A8" s="6">
        <f>4</f>
        <v>4</v>
      </c>
      <c r="B8" s="7" t="s">
        <v>9</v>
      </c>
      <c r="C8" s="5">
        <f>66</f>
        <v>66</v>
      </c>
      <c r="D8" s="5">
        <f>66</f>
        <v>66</v>
      </c>
      <c r="E8" s="5">
        <f>64</f>
        <v>64</v>
      </c>
      <c r="F8" s="9">
        <f>49.5</f>
        <v>49.5</v>
      </c>
      <c r="G8" s="10">
        <f t="shared" si="0"/>
        <v>75</v>
      </c>
    </row>
    <row r="9" spans="1:7" ht="19.5" customHeight="1">
      <c r="A9" s="6">
        <f>5</f>
        <v>5</v>
      </c>
      <c r="B9" s="7" t="s">
        <v>10</v>
      </c>
      <c r="C9" s="5">
        <f>66</f>
        <v>66</v>
      </c>
      <c r="D9" s="5">
        <f>66</f>
        <v>66</v>
      </c>
      <c r="E9" s="5">
        <f>62</f>
        <v>62</v>
      </c>
      <c r="F9" s="9">
        <f>49</f>
        <v>49</v>
      </c>
      <c r="G9" s="10">
        <f t="shared" si="0"/>
        <v>74.24242424242425</v>
      </c>
    </row>
    <row r="10" spans="1:7" ht="31.5">
      <c r="A10" s="6">
        <f>7</f>
        <v>7</v>
      </c>
      <c r="B10" s="7" t="s">
        <v>12</v>
      </c>
      <c r="C10" s="5">
        <f>66</f>
        <v>66</v>
      </c>
      <c r="D10" s="5">
        <f>61</f>
        <v>61</v>
      </c>
      <c r="E10" s="5">
        <f>65.5</f>
        <v>65.5</v>
      </c>
      <c r="F10" s="9">
        <f>44.5</f>
        <v>44.5</v>
      </c>
      <c r="G10" s="10">
        <f t="shared" si="0"/>
        <v>72.95081967213115</v>
      </c>
    </row>
    <row r="11" spans="1:7" ht="19.5" customHeight="1">
      <c r="A11" s="6">
        <f>6</f>
        <v>6</v>
      </c>
      <c r="B11" s="7" t="s">
        <v>11</v>
      </c>
      <c r="C11" s="5">
        <f>66</f>
        <v>66</v>
      </c>
      <c r="D11" s="5">
        <f>66</f>
        <v>66</v>
      </c>
      <c r="E11" s="5">
        <f>66</f>
        <v>66</v>
      </c>
      <c r="F11" s="9">
        <f>45</f>
        <v>45</v>
      </c>
      <c r="G11" s="10">
        <f t="shared" si="0"/>
        <v>68.18181818181817</v>
      </c>
    </row>
    <row r="12" spans="1:7" ht="19.5" customHeight="1">
      <c r="A12" s="6">
        <f>8</f>
        <v>8</v>
      </c>
      <c r="B12" s="7" t="s">
        <v>13</v>
      </c>
      <c r="C12" s="5">
        <f>66</f>
        <v>66</v>
      </c>
      <c r="D12" s="5">
        <f>61</f>
        <v>61</v>
      </c>
      <c r="E12" s="5">
        <f>54</f>
        <v>54</v>
      </c>
      <c r="F12" s="9">
        <f>40.5</f>
        <v>40.5</v>
      </c>
      <c r="G12" s="10">
        <f t="shared" si="0"/>
        <v>66.39344262295081</v>
      </c>
    </row>
    <row r="13" spans="1:7" ht="19.5" customHeight="1">
      <c r="A13" s="6">
        <f>9</f>
        <v>9</v>
      </c>
      <c r="B13" s="7" t="s">
        <v>14</v>
      </c>
      <c r="C13" s="5">
        <f>66</f>
        <v>66</v>
      </c>
      <c r="D13" s="5">
        <f>66</f>
        <v>66</v>
      </c>
      <c r="E13" s="5">
        <f>58</f>
        <v>58</v>
      </c>
      <c r="F13" s="9">
        <f>40.5</f>
        <v>40.5</v>
      </c>
      <c r="G13" s="10">
        <f t="shared" si="0"/>
        <v>61.36363636363637</v>
      </c>
    </row>
    <row r="14" spans="1:7" ht="19.5" customHeight="1">
      <c r="A14" s="6">
        <f>11</f>
        <v>11</v>
      </c>
      <c r="B14" s="7" t="s">
        <v>16</v>
      </c>
      <c r="C14" s="5">
        <f>66</f>
        <v>66</v>
      </c>
      <c r="D14" s="5">
        <f>61</f>
        <v>61</v>
      </c>
      <c r="E14" s="5">
        <f>49</f>
        <v>49</v>
      </c>
      <c r="F14" s="9">
        <f>37</f>
        <v>37</v>
      </c>
      <c r="G14" s="10">
        <f t="shared" si="0"/>
        <v>60.65573770491803</v>
      </c>
    </row>
    <row r="15" spans="1:7" ht="19.5" customHeight="1">
      <c r="A15" s="6">
        <f>10</f>
        <v>10</v>
      </c>
      <c r="B15" s="7" t="s">
        <v>15</v>
      </c>
      <c r="C15" s="5">
        <f>66</f>
        <v>66</v>
      </c>
      <c r="D15" s="5">
        <f>66</f>
        <v>66</v>
      </c>
      <c r="E15" s="5">
        <f>60</f>
        <v>60</v>
      </c>
      <c r="F15" s="9">
        <f>39.98</f>
        <v>39.98</v>
      </c>
      <c r="G15" s="10">
        <f t="shared" si="0"/>
        <v>60.57575757575757</v>
      </c>
    </row>
    <row r="16" spans="1:7" ht="19.5" customHeight="1">
      <c r="A16" s="6">
        <f>12</f>
        <v>12</v>
      </c>
      <c r="B16" s="7" t="s">
        <v>17</v>
      </c>
      <c r="C16" s="5">
        <f>66</f>
        <v>66</v>
      </c>
      <c r="D16" s="5">
        <f>66</f>
        <v>66</v>
      </c>
      <c r="E16" s="5">
        <f>53</f>
        <v>53</v>
      </c>
      <c r="F16" s="9">
        <f>35</f>
        <v>35</v>
      </c>
      <c r="G16" s="10">
        <f t="shared" si="0"/>
        <v>53.03030303030303</v>
      </c>
    </row>
    <row r="17" spans="1:7" ht="19.5" customHeight="1">
      <c r="A17" s="6">
        <f>13</f>
        <v>13</v>
      </c>
      <c r="B17" s="7" t="s">
        <v>18</v>
      </c>
      <c r="C17" s="5">
        <f>66</f>
        <v>66</v>
      </c>
      <c r="D17" s="5">
        <f>66</f>
        <v>66</v>
      </c>
      <c r="E17" s="5">
        <f>64</f>
        <v>64</v>
      </c>
      <c r="F17" s="9">
        <f>34.5</f>
        <v>34.5</v>
      </c>
      <c r="G17" s="10">
        <f t="shared" si="0"/>
        <v>52.27272727272727</v>
      </c>
    </row>
    <row r="18" spans="1:7" ht="19.5" customHeight="1">
      <c r="A18" s="6">
        <f>14</f>
        <v>14</v>
      </c>
      <c r="B18" s="7" t="s">
        <v>19</v>
      </c>
      <c r="C18" s="5">
        <f>66</f>
        <v>66</v>
      </c>
      <c r="D18" s="5">
        <f>61</f>
        <v>61</v>
      </c>
      <c r="E18" s="5">
        <f>59</f>
        <v>59</v>
      </c>
      <c r="F18" s="9">
        <f>26.5</f>
        <v>26.5</v>
      </c>
      <c r="G18" s="10">
        <f t="shared" si="0"/>
        <v>43.44262295081967</v>
      </c>
    </row>
  </sheetData>
  <sheetProtection/>
  <mergeCells count="2">
    <mergeCell ref="A2:F2"/>
    <mergeCell ref="A1:F1"/>
  </mergeCells>
  <printOptions/>
  <pageMargins left="0.75" right="0.2" top="0.4" bottom="0.4" header="0.3" footer="0.3"/>
  <pageSetup horizontalDpi="300" verticalDpi="300" orientation="portrait" paperSize="9" r:id="rId1"/>
  <headerFooter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2020-04-24T02:05:11Z</cp:lastPrinted>
  <dcterms:created xsi:type="dcterms:W3CDTF">2014-07-19T09:08:58Z</dcterms:created>
  <dcterms:modified xsi:type="dcterms:W3CDTF">2020-04-24T02:05:52Z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